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<sst xmlns="http://schemas.openxmlformats.org/spreadsheetml/2006/main" count="168" uniqueCount="113">
  <si>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</si>
  <si>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</si>
  <si>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</si>
  <si>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</si>
  <si>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</si>
  <si>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</si>
  <si>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</si>
  <si>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</si>
  <si>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</si>
  <si>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</si>
  <si>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</si>
  <si>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</si>
  <si>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</si>
  <si>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</si>
  <si>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</si>
  <si>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</si>
  <si>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</si>
  <si>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</si>
  <si>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</si>
  <si>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</si>
  <si>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</si>
  <si>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</si>
  <si>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</si>
  <si>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</si>
  <si>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</si>
  <si>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</si>
  <si>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</si>
  <si>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</si>
  <si>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</si>
  <si>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</si>
  <si>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</si>
  <si>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</si>
  <si>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</si>
  <si>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</si>
  <si>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</si>
  <si>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</si>
  <si>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</si>
  <si>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</si>
  <si>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</si>
  <si>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</si>
  <si>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</si>
  <si>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</si>
  <si>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</si>
  <si>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</si>
  <si>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</si>
  <si>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</si>
  <si>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</si>
  <si>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</si>
  <si>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</si>
  <si>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</si>
  <si>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</si>
  <si>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</si>
  <si>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</si>
  <si>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</si>
  <si>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</si>
  <si>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</si>
  <si>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</si>
  <si>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</si>
  <si>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</si>
  <si>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</si>
  <si>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</si>
  <si>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</si>
  <si>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</si>
  <si>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</si>
  <si>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</si>
  <si>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</si>
  <si>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</si>
  <si>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</si>
  <si>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</si>
  <si>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</si>
  <si>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</si>
  <si>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</si>
  <si>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</si>
  <si>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</si>
  <si>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</si>
  <si>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</si>
  <si>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</si>
  <si>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</si>
  <si>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</si>
  <si>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</si>
  <si>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</si>
  <si>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</si>
  <si>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</si>
  <si>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</si>
  <si>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</si>
  <si>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</si>
  <si>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</si>
  <si>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</si>
  <si>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</si>
  <si>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</si>
  <si>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</si>
  <si>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</si>
  <si>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</si>
  <si>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</si>
  <si>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</si>
  <si>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</si>
  <si>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</si>
  <si>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</si>
  <si>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</si>
  <si>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</si>
  <si>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</si>
  <si>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</si>
  <si>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</si>
  <si>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</si>
  <si>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</si>
  <si>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</si>
  <si>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</si>
  <si>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</si>
  <si>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</si>
  <si>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</si>
  <si>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</si>
  <si>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</si>
  <si>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02.08.2019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</si>
</sst>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90" fontId="3" fillId="35" borderId="12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126822.9</c:v>
                </c:pt>
              </c:numCache>
            </c:numRef>
          </c:val>
          <c:shape val="box"/>
        </c:ser>
        <c:shape val="box"/>
        <c:axId val="33101506"/>
        <c:axId val="29478099"/>
      </c:bar3D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541306.6999999998</c:v>
                </c:pt>
              </c:numCache>
            </c:numRef>
          </c:val>
          <c:shape val="box"/>
        </c:ser>
        <c:shape val="box"/>
        <c:axId val="63976300"/>
        <c:axId val="38915789"/>
      </c:bar3D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234623.3369999999</c:v>
                </c:pt>
              </c:numCache>
            </c:numRef>
          </c:val>
          <c:shape val="box"/>
        </c:ser>
        <c:shape val="box"/>
        <c:axId val="14697782"/>
        <c:axId val="65171175"/>
      </c:bar3D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7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14437.799999999996</c:v>
                </c:pt>
              </c:numCache>
            </c:numRef>
          </c:val>
          <c:shape val="box"/>
        </c:ser>
        <c:shape val="box"/>
        <c:axId val="49669664"/>
        <c:axId val="44373793"/>
      </c:bar3D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25445.500000000004</c:v>
                </c:pt>
              </c:numCache>
            </c:numRef>
          </c:val>
          <c:shape val="box"/>
        </c:ser>
        <c:shape val="box"/>
        <c:axId val="63819818"/>
        <c:axId val="37507451"/>
      </c:bar3D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07451"/>
        <c:crosses val="autoZero"/>
        <c:auto val="1"/>
        <c:lblOffset val="100"/>
        <c:tickLblSkip val="2"/>
        <c:noMultiLvlLbl val="0"/>
      </c:catAx>
      <c:valAx>
        <c:axId val="3750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6622.799999999999</c:v>
                </c:pt>
              </c:numCache>
            </c:numRef>
          </c:val>
          <c:shape val="box"/>
        </c:ser>
        <c:shape val="box"/>
        <c:axId val="2022740"/>
        <c:axId val="18204661"/>
      </c:bar3D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59809.799999999996</c:v>
                </c:pt>
              </c:numCache>
            </c:numRef>
          </c:val>
          <c:shape val="box"/>
        </c:ser>
        <c:shape val="box"/>
        <c:axId val="29624222"/>
        <c:axId val="65291407"/>
      </c:bar3D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541306.6999999998</c:v>
                </c:pt>
                <c:pt idx="1">
                  <c:v>234623.3369999999</c:v>
                </c:pt>
                <c:pt idx="2">
                  <c:v>14437.799999999996</c:v>
                </c:pt>
                <c:pt idx="3">
                  <c:v>25445.500000000004</c:v>
                </c:pt>
                <c:pt idx="4">
                  <c:v>6622.799999999999</c:v>
                </c:pt>
                <c:pt idx="5">
                  <c:v>126822.9</c:v>
                </c:pt>
                <c:pt idx="6">
                  <c:v>59809.799999999996</c:v>
                </c:pt>
              </c:numCache>
            </c:numRef>
          </c:val>
          <c:shape val="box"/>
        </c:ser>
        <c:shape val="box"/>
        <c:axId val="50751752"/>
        <c:axId val="54112585"/>
      </c:bar3D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602740.4</c:v>
                </c:pt>
                <c:pt idx="1">
                  <c:v>63452.89999999997</c:v>
                </c:pt>
                <c:pt idx="2">
                  <c:v>27072.5</c:v>
                </c:pt>
                <c:pt idx="3">
                  <c:v>44508.80000000001</c:v>
                </c:pt>
                <c:pt idx="4">
                  <c:v>38.49999999999999</c:v>
                </c:pt>
                <c:pt idx="5">
                  <c:v>681029.2567899998</c:v>
                </c:pt>
              </c:numCache>
            </c:numRef>
          </c:val>
          <c:shape val="box"/>
        </c:ser>
        <c:shape val="box"/>
        <c:axId val="17251218"/>
        <c:axId val="21043235"/>
      </c:bar3D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3" sqref="A153:IV153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7" t="s">
        <v>38</v>
      </c>
      <c r="B3" s="160" t="s">
        <v>109</v>
      </c>
      <c r="C3" s="163" t="s">
        <v>103</v>
      </c>
      <c r="D3" s="163" t="s">
        <v>20</v>
      </c>
      <c r="E3" s="163" t="s">
        <v>19</v>
      </c>
      <c r="F3" s="163" t="s">
        <v>111</v>
      </c>
      <c r="G3" s="163" t="s">
        <v>105</v>
      </c>
      <c r="H3" s="163" t="s">
        <v>110</v>
      </c>
      <c r="I3" s="163" t="s">
        <v>104</v>
      </c>
    </row>
    <row r="4" spans="1:9" ht="24.75" customHeight="1">
      <c r="A4" s="158"/>
      <c r="B4" s="161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59"/>
      <c r="B5" s="162"/>
      <c r="C5" s="165"/>
      <c r="D5" s="165"/>
      <c r="E5" s="165"/>
      <c r="F5" s="165"/>
      <c r="G5" s="165"/>
      <c r="H5" s="165"/>
      <c r="I5" s="165"/>
      <c r="J5" s="128"/>
    </row>
    <row r="6" spans="1:12" ht="18.75" thickBot="1">
      <c r="A6" s="18" t="s">
        <v>24</v>
      </c>
      <c r="B6" s="34">
        <f>579162.3-150.8+52205.4</f>
        <v>631216.9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</f>
        <v>541306.6999999998</v>
      </c>
      <c r="E6" s="3">
        <f>D6/D156*100</f>
        <v>38.151292665427356</v>
      </c>
      <c r="F6" s="3">
        <f>D6/B6*100</f>
        <v>85.75605310947788</v>
      </c>
      <c r="G6" s="3">
        <f aca="true" t="shared" si="0" ref="G6:G43">D6/C6*100</f>
        <v>58.71398972295538</v>
      </c>
      <c r="H6" s="36">
        <f aca="true" t="shared" si="1" ref="H6:H12">B6-D6</f>
        <v>89910.20000000019</v>
      </c>
      <c r="I6" s="36">
        <f aca="true" t="shared" si="2" ref="I6:I43">C6-D6</f>
        <v>380631.5000000001</v>
      </c>
      <c r="J6" s="128"/>
      <c r="L6" s="129">
        <f>H6-H7</f>
        <v>64157.500000000204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</f>
        <v>189614.80000000002</v>
      </c>
      <c r="E7" s="120">
        <f>D7/D6*100</f>
        <v>35.02908794589095</v>
      </c>
      <c r="F7" s="120">
        <f>D7/B7*100</f>
        <v>88.04243908667743</v>
      </c>
      <c r="G7" s="120">
        <f>D7/C7*100</f>
        <v>63.424933285255456</v>
      </c>
      <c r="H7" s="119">
        <f t="shared" si="1"/>
        <v>25752.699999999983</v>
      </c>
      <c r="I7" s="119">
        <f t="shared" si="2"/>
        <v>109344.6</v>
      </c>
    </row>
    <row r="8" spans="1:9" s="128" customFormat="1" ht="18">
      <c r="A8" s="88" t="s">
        <v>3</v>
      </c>
      <c r="B8" s="31">
        <v>506243.7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</f>
        <v>446346.6000000001</v>
      </c>
      <c r="E8" s="92">
        <f>D8/D6*100</f>
        <v>82.45724651108148</v>
      </c>
      <c r="F8" s="92">
        <f>D8/B8*100</f>
        <v>88.16832683547472</v>
      </c>
      <c r="G8" s="92">
        <f t="shared" si="0"/>
        <v>61.190125824911156</v>
      </c>
      <c r="H8" s="90">
        <f t="shared" si="1"/>
        <v>59897.09999999992</v>
      </c>
      <c r="I8" s="90">
        <f t="shared" si="2"/>
        <v>283095.59999999986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0.006946154555264142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</f>
        <v>24981.699999999997</v>
      </c>
      <c r="E10" s="92">
        <f>D10/D6*100</f>
        <v>4.6150731184372935</v>
      </c>
      <c r="F10" s="92">
        <f aca="true" t="shared" si="3" ref="F10:F41">D10/B10*100</f>
        <v>87.65262729467243</v>
      </c>
      <c r="G10" s="92">
        <f t="shared" si="0"/>
        <v>57.50878226879497</v>
      </c>
      <c r="H10" s="90">
        <f t="shared" si="1"/>
        <v>3519.100000000002</v>
      </c>
      <c r="I10" s="90">
        <f t="shared" si="2"/>
        <v>18458.100000000006</v>
      </c>
    </row>
    <row r="11" spans="1:9" s="128" customFormat="1" ht="18">
      <c r="A11" s="88" t="s">
        <v>0</v>
      </c>
      <c r="B11" s="31">
        <f>57233.2-150.8+0.1+4503.1</f>
        <v>61585.59999999999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</f>
        <v>49645.299999999974</v>
      </c>
      <c r="E11" s="92">
        <f>D11/D6*100</f>
        <v>9.171381030384437</v>
      </c>
      <c r="F11" s="92">
        <f t="shared" si="3"/>
        <v>80.61186381231973</v>
      </c>
      <c r="G11" s="92">
        <f t="shared" si="0"/>
        <v>50.52565908387745</v>
      </c>
      <c r="H11" s="90">
        <f t="shared" si="1"/>
        <v>11940.300000000017</v>
      </c>
      <c r="I11" s="90">
        <f t="shared" si="2"/>
        <v>48612.30000000003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</f>
        <v>6806.8</v>
      </c>
      <c r="E12" s="92">
        <f>D12/D6*100</f>
        <v>1.2574756602864885</v>
      </c>
      <c r="F12" s="92">
        <f t="shared" si="3"/>
        <v>81.51075346074629</v>
      </c>
      <c r="G12" s="92">
        <f t="shared" si="0"/>
        <v>52.40232495477116</v>
      </c>
      <c r="H12" s="90">
        <f t="shared" si="1"/>
        <v>1543.999999999999</v>
      </c>
      <c r="I12" s="90">
        <f t="shared" si="2"/>
        <v>6182.7</v>
      </c>
    </row>
    <row r="13" spans="1:9" s="128" customFormat="1" ht="18.75" thickBot="1">
      <c r="A13" s="88" t="s">
        <v>25</v>
      </c>
      <c r="B13" s="32">
        <f>B6-B8-B9-B10-B11-B12</f>
        <v>26484.30000000002</v>
      </c>
      <c r="C13" s="32">
        <f>C6-C8-C9-C10-C11-C12</f>
        <v>37704.19999999998</v>
      </c>
      <c r="D13" s="32">
        <f>D6-D8-D9-D10-D11-D12</f>
        <v>13488.699999999768</v>
      </c>
      <c r="E13" s="92">
        <f>D13/D6*100</f>
        <v>2.491877525255049</v>
      </c>
      <c r="F13" s="92">
        <f t="shared" si="3"/>
        <v>50.93092888994521</v>
      </c>
      <c r="G13" s="92">
        <f t="shared" si="0"/>
        <v>35.775059542437646</v>
      </c>
      <c r="H13" s="90">
        <f aca="true" t="shared" si="4" ref="H13:H44">B13-D13</f>
        <v>12995.600000000253</v>
      </c>
      <c r="I13" s="90">
        <f t="shared" si="2"/>
        <v>24215.500000000215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287640.5</f>
        <v>287640.5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</f>
        <v>234623.3369999999</v>
      </c>
      <c r="E18" s="3">
        <f>D18/D156*100</f>
        <v>16.536251252803982</v>
      </c>
      <c r="F18" s="3">
        <f>D18/B18*100</f>
        <v>81.56825516573637</v>
      </c>
      <c r="G18" s="3">
        <f t="shared" si="0"/>
        <v>56.068765348074464</v>
      </c>
      <c r="H18" s="149">
        <f t="shared" si="4"/>
        <v>53017.16300000009</v>
      </c>
      <c r="I18" s="36">
        <f t="shared" si="2"/>
        <v>183833.06300000017</v>
      </c>
      <c r="J18" s="128"/>
      <c r="L18" s="129">
        <f>H18-H19</f>
        <v>35916.40000000011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</f>
        <v>119703.53700000001</v>
      </c>
      <c r="E19" s="120">
        <f>D19/D18*100</f>
        <v>51.01945037973783</v>
      </c>
      <c r="F19" s="120">
        <f t="shared" si="3"/>
        <v>87.49983516599991</v>
      </c>
      <c r="G19" s="120">
        <f t="shared" si="0"/>
        <v>58.290714032843425</v>
      </c>
      <c r="H19" s="119">
        <f t="shared" si="4"/>
        <v>17100.762999999977</v>
      </c>
      <c r="I19" s="119">
        <f t="shared" si="2"/>
        <v>85652.56300000002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0.21165839952229484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286962.2</v>
      </c>
      <c r="C25" s="32">
        <f>C18-C24</f>
        <v>417457.00000000006</v>
      </c>
      <c r="D25" s="32">
        <f>D18-D24</f>
        <v>234126.7369999999</v>
      </c>
      <c r="E25" s="92">
        <f>D25/D18*100</f>
        <v>99.78834160047771</v>
      </c>
      <c r="F25" s="92">
        <f t="shared" si="3"/>
        <v>81.58800601612334</v>
      </c>
      <c r="G25" s="92">
        <f t="shared" si="0"/>
        <v>56.08403667922681</v>
      </c>
      <c r="H25" s="90">
        <f t="shared" si="4"/>
        <v>52835.463000000105</v>
      </c>
      <c r="I25" s="90">
        <f t="shared" si="2"/>
        <v>183330.26300000015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</f>
        <v>14437.799999999996</v>
      </c>
      <c r="E33" s="3">
        <f>D33/D156*100</f>
        <v>1.0175760492986825</v>
      </c>
      <c r="F33" s="3">
        <f>D33/B33*100</f>
        <v>80.55414520925508</v>
      </c>
      <c r="G33" s="148">
        <f t="shared" si="0"/>
        <v>53.01387970918703</v>
      </c>
      <c r="H33" s="149">
        <f t="shared" si="4"/>
        <v>3485.300000000003</v>
      </c>
      <c r="I33" s="36">
        <f t="shared" si="2"/>
        <v>12796.200000000004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</f>
        <v>8290.300000000001</v>
      </c>
      <c r="E34" s="92">
        <f>D34/D33*100</f>
        <v>57.420798182548616</v>
      </c>
      <c r="F34" s="92">
        <f t="shared" si="3"/>
        <v>85.34383364216596</v>
      </c>
      <c r="G34" s="92">
        <f t="shared" si="0"/>
        <v>58.153874212601195</v>
      </c>
      <c r="H34" s="90">
        <f t="shared" si="4"/>
        <v>1423.699999999999</v>
      </c>
      <c r="I34" s="90">
        <f t="shared" si="2"/>
        <v>5965.499999999998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0.3774813337212041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</f>
        <v>993.5000000000001</v>
      </c>
      <c r="E36" s="92">
        <f>D36/D33*100</f>
        <v>6.881242294532411</v>
      </c>
      <c r="F36" s="92">
        <f t="shared" si="3"/>
        <v>82.6676651689133</v>
      </c>
      <c r="G36" s="92">
        <f t="shared" si="0"/>
        <v>47.57913893012786</v>
      </c>
      <c r="H36" s="90">
        <f t="shared" si="4"/>
        <v>208.30000000000007</v>
      </c>
      <c r="I36" s="90">
        <f t="shared" si="2"/>
        <v>1094.6000000000004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</f>
        <v>249.3</v>
      </c>
      <c r="E37" s="95">
        <f>D37/D33*100</f>
        <v>1.726717366911857</v>
      </c>
      <c r="F37" s="95">
        <f t="shared" si="3"/>
        <v>48.35143522110163</v>
      </c>
      <c r="G37" s="95">
        <f t="shared" si="0"/>
        <v>23.02789580639202</v>
      </c>
      <c r="H37" s="86">
        <f t="shared" si="4"/>
        <v>266.3</v>
      </c>
      <c r="I37" s="93">
        <f t="shared" si="2"/>
        <v>833.3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0.6489908434803089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4756.4999999999945</v>
      </c>
      <c r="E39" s="92">
        <f>D39/D33*100</f>
        <v>32.9447699788056</v>
      </c>
      <c r="F39" s="92">
        <f t="shared" si="3"/>
        <v>75.21704065657757</v>
      </c>
      <c r="G39" s="92">
        <f t="shared" si="0"/>
        <v>49.814106927789645</v>
      </c>
      <c r="H39" s="90">
        <f t="shared" si="4"/>
        <v>1567.2000000000035</v>
      </c>
      <c r="I39" s="90">
        <f t="shared" si="2"/>
        <v>4792.0000000000055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19.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0.03192743702865418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</f>
        <v>9497.5</v>
      </c>
      <c r="E46" s="3">
        <f>D46/D156*100</f>
        <v>0.6693837377034062</v>
      </c>
      <c r="F46" s="3">
        <f>D46/B46*100</f>
        <v>85.140429041425</v>
      </c>
      <c r="G46" s="3">
        <f aca="true" t="shared" si="5" ref="G46:G78">D46/C46*100</f>
        <v>56.19556470699614</v>
      </c>
      <c r="H46" s="36">
        <f>B46-D46</f>
        <v>1657.6000000000004</v>
      </c>
      <c r="I46" s="36">
        <f aca="true" t="shared" si="6" ref="I46:I79">C46-D46</f>
        <v>7403.299999999996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</f>
        <v>8664.4</v>
      </c>
      <c r="E47" s="92">
        <f>D47/D46*100</f>
        <v>91.22821795209265</v>
      </c>
      <c r="F47" s="92">
        <f aca="true" t="shared" si="7" ref="F47:F76">D47/B47*100</f>
        <v>86.01095933926301</v>
      </c>
      <c r="G47" s="92">
        <f t="shared" si="5"/>
        <v>56.73797877007903</v>
      </c>
      <c r="H47" s="90">
        <f aca="true" t="shared" si="8" ref="H47:H76">B47-D47</f>
        <v>1409.2000000000007</v>
      </c>
      <c r="I47" s="90">
        <f t="shared" si="6"/>
        <v>6606.5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0.009476177941563569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0.6022637536193736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</f>
        <v>545</v>
      </c>
      <c r="E50" s="92">
        <f>D50/D46*100</f>
        <v>5.738352197946829</v>
      </c>
      <c r="F50" s="92">
        <f t="shared" si="7"/>
        <v>76.33053221288515</v>
      </c>
      <c r="G50" s="92">
        <f t="shared" si="5"/>
        <v>54.587339743589745</v>
      </c>
      <c r="H50" s="90">
        <f t="shared" si="8"/>
        <v>169</v>
      </c>
      <c r="I50" s="90">
        <f t="shared" si="6"/>
        <v>453.4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230.00000000000037</v>
      </c>
      <c r="E51" s="92">
        <f>D51/D46*100</f>
        <v>2.4216899183995824</v>
      </c>
      <c r="F51" s="92">
        <f t="shared" si="7"/>
        <v>75.60815253122956</v>
      </c>
      <c r="G51" s="92">
        <f t="shared" si="5"/>
        <v>43.9266615737208</v>
      </c>
      <c r="H51" s="90">
        <f t="shared" si="8"/>
        <v>74.19999999999968</v>
      </c>
      <c r="I51" s="90">
        <f t="shared" si="6"/>
        <v>293.5999999999957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</f>
        <v>25445.500000000004</v>
      </c>
      <c r="E52" s="3">
        <f>D52/D156*100</f>
        <v>1.793398673096291</v>
      </c>
      <c r="F52" s="3">
        <f>D52/B52*100</f>
        <v>72.20711926355578</v>
      </c>
      <c r="G52" s="3">
        <f t="shared" si="5"/>
        <v>49.45310161737326</v>
      </c>
      <c r="H52" s="36">
        <f>B52-D52</f>
        <v>9794.099999999995</v>
      </c>
      <c r="I52" s="36">
        <f t="shared" si="6"/>
        <v>26008.3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</f>
        <v>15158.7</v>
      </c>
      <c r="E53" s="92">
        <f>D53/D52*100</f>
        <v>59.57320547837534</v>
      </c>
      <c r="F53" s="92">
        <f t="shared" si="7"/>
        <v>82.75935490211066</v>
      </c>
      <c r="G53" s="92">
        <f t="shared" si="5"/>
        <v>58.39275189811979</v>
      </c>
      <c r="H53" s="90">
        <f t="shared" si="8"/>
        <v>3157.899999999998</v>
      </c>
      <c r="I53" s="90">
        <f t="shared" si="6"/>
        <v>10801.2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</f>
        <v>1561.7000000000005</v>
      </c>
      <c r="E55" s="92">
        <f>D55/D52*100</f>
        <v>6.137430979937514</v>
      </c>
      <c r="F55" s="92">
        <f t="shared" si="7"/>
        <v>57.614550284069956</v>
      </c>
      <c r="G55" s="92">
        <f t="shared" si="5"/>
        <v>38.25726954263738</v>
      </c>
      <c r="H55" s="90">
        <f t="shared" si="8"/>
        <v>1148.8999999999999</v>
      </c>
      <c r="I55" s="90">
        <f t="shared" si="6"/>
        <v>2520.3999999999996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</f>
        <v>693.8999999999999</v>
      </c>
      <c r="E56" s="92">
        <f>D56/D52*100</f>
        <v>2.7270047749110833</v>
      </c>
      <c r="F56" s="92">
        <f t="shared" si="7"/>
        <v>82.66619013581128</v>
      </c>
      <c r="G56" s="92">
        <f t="shared" si="5"/>
        <v>49.16046758767268</v>
      </c>
      <c r="H56" s="90">
        <f t="shared" si="8"/>
        <v>145.5000000000001</v>
      </c>
      <c r="I56" s="90">
        <f t="shared" si="6"/>
        <v>717.6000000000001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5.694523589632744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6582.200000000003</v>
      </c>
      <c r="E58" s="92">
        <f>D58/D52*100</f>
        <v>25.867835177143313</v>
      </c>
      <c r="F58" s="92">
        <f t="shared" si="7"/>
        <v>61.25654937507564</v>
      </c>
      <c r="G58" s="92">
        <f t="shared" si="5"/>
        <v>40.3719355491631</v>
      </c>
      <c r="H58" s="90">
        <f>B58-D58</f>
        <v>4163.099999999997</v>
      </c>
      <c r="I58" s="90">
        <f>C58-D58</f>
        <v>9721.699999999999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</f>
        <v>6622.799999999999</v>
      </c>
      <c r="E60" s="3">
        <f>D60/D156*100</f>
        <v>0.4667749005593176</v>
      </c>
      <c r="F60" s="3">
        <f>D60/B60*100</f>
        <v>89.36928183952715</v>
      </c>
      <c r="G60" s="3">
        <f t="shared" si="5"/>
        <v>74.80093518110662</v>
      </c>
      <c r="H60" s="36">
        <f>B60-D60</f>
        <v>787.8000000000011</v>
      </c>
      <c r="I60" s="36">
        <f t="shared" si="6"/>
        <v>2231.1000000000004</v>
      </c>
      <c r="J60" s="128"/>
    </row>
    <row r="61" spans="1:9" s="128" customFormat="1" ht="18">
      <c r="A61" s="88" t="s">
        <v>3</v>
      </c>
      <c r="B61" s="16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</f>
        <v>2080.1000000000004</v>
      </c>
      <c r="E61" s="92">
        <f>D61/D60*100</f>
        <v>31.40816573050674</v>
      </c>
      <c r="F61" s="92">
        <f t="shared" si="7"/>
        <v>84.51568340646838</v>
      </c>
      <c r="G61" s="92">
        <f t="shared" si="5"/>
        <v>57.35200860238773</v>
      </c>
      <c r="H61" s="90">
        <f t="shared" si="8"/>
        <v>381.0999999999999</v>
      </c>
      <c r="I61" s="90">
        <f t="shared" si="6"/>
        <v>1546.7999999999997</v>
      </c>
    </row>
    <row r="62" spans="1:9" s="128" customFormat="1" ht="18">
      <c r="A62" s="88" t="s">
        <v>1</v>
      </c>
      <c r="B62" s="166">
        <v>420</v>
      </c>
      <c r="C62" s="108">
        <v>420</v>
      </c>
      <c r="D62" s="90">
        <f>351.5+65.9</f>
        <v>417.4</v>
      </c>
      <c r="E62" s="92">
        <f>D62/D60*100</f>
        <v>6.302470254273118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66">
        <v>324.1</v>
      </c>
      <c r="C63" s="108">
        <v>475.3</v>
      </c>
      <c r="D63" s="90">
        <f>9.6+44+118.7+0.1+30.8+0.2+16.8+0.1+13.9+3.1+7+0.8+0.9+4.6</f>
        <v>250.60000000000002</v>
      </c>
      <c r="E63" s="92">
        <f>D63/D60*100</f>
        <v>3.783898049163496</v>
      </c>
      <c r="F63" s="92">
        <f t="shared" si="7"/>
        <v>77.32181425485962</v>
      </c>
      <c r="G63" s="92">
        <f t="shared" si="5"/>
        <v>52.724594992636234</v>
      </c>
      <c r="H63" s="90">
        <f t="shared" si="8"/>
        <v>73.5</v>
      </c>
      <c r="I63" s="90">
        <f t="shared" si="6"/>
        <v>224.7</v>
      </c>
    </row>
    <row r="64" spans="1:9" s="128" customFormat="1" ht="18">
      <c r="A64" s="88" t="s">
        <v>12</v>
      </c>
      <c r="B64" s="166">
        <v>3434.1</v>
      </c>
      <c r="C64" s="108">
        <f>4848.7-1414.6</f>
        <v>3434.1</v>
      </c>
      <c r="D64" s="90">
        <f>494.9+450.8+494.9+146.2+852.6+994.7-0.1</f>
        <v>3434.0000000000005</v>
      </c>
      <c r="E64" s="92">
        <f>D64/D60*100</f>
        <v>51.85118076946308</v>
      </c>
      <c r="F64" s="92">
        <f t="shared" si="7"/>
        <v>99.99708802888676</v>
      </c>
      <c r="G64" s="92">
        <f t="shared" si="5"/>
        <v>99.99708802888676</v>
      </c>
      <c r="H64" s="90">
        <f t="shared" si="8"/>
        <v>0.0999999999994543</v>
      </c>
      <c r="I64" s="90">
        <f t="shared" si="6"/>
        <v>0.0999999999994543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440.6999999999981</v>
      </c>
      <c r="E65" s="92">
        <f>D65/D60*100</f>
        <v>6.654285196593558</v>
      </c>
      <c r="F65" s="92">
        <f t="shared" si="7"/>
        <v>57.14470954356826</v>
      </c>
      <c r="G65" s="92">
        <f t="shared" si="5"/>
        <v>49.09759358288749</v>
      </c>
      <c r="H65" s="90">
        <f t="shared" si="8"/>
        <v>330.50000000000125</v>
      </c>
      <c r="I65" s="90">
        <f t="shared" si="6"/>
        <v>456.9000000000018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0.01750018237133517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f>93.2-21</f>
        <v>72.2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42.936288088642655</v>
      </c>
      <c r="G72" s="92">
        <f t="shared" si="5"/>
        <v>16.20491374803973</v>
      </c>
      <c r="H72" s="90">
        <f t="shared" si="8"/>
        <v>41.2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150098.4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</f>
        <v>126822.9</v>
      </c>
      <c r="E92" s="3">
        <f>D92/D156*100</f>
        <v>8.938477160135331</v>
      </c>
      <c r="F92" s="3">
        <f aca="true" t="shared" si="11" ref="F92:F98">D92/B92*100</f>
        <v>84.49317247885388</v>
      </c>
      <c r="G92" s="3">
        <f t="shared" si="9"/>
        <v>58.383922829285936</v>
      </c>
      <c r="H92" s="36">
        <f aca="true" t="shared" si="12" ref="H92:H98">B92-D92</f>
        <v>23275.5</v>
      </c>
      <c r="I92" s="36">
        <f t="shared" si="10"/>
        <v>90399.4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</f>
        <v>120544.19999999998</v>
      </c>
      <c r="E93" s="92">
        <f>D93/D92*100</f>
        <v>95.0492379530826</v>
      </c>
      <c r="F93" s="92">
        <f t="shared" si="11"/>
        <v>85.20873433317334</v>
      </c>
      <c r="G93" s="92">
        <f t="shared" si="9"/>
        <v>59.15098186521759</v>
      </c>
      <c r="H93" s="90">
        <f t="shared" si="12"/>
        <v>20925.100000000006</v>
      </c>
      <c r="I93" s="90">
        <f t="shared" si="10"/>
        <v>83246.50000000003</v>
      </c>
    </row>
    <row r="94" spans="1:9" s="128" customFormat="1" ht="18">
      <c r="A94" s="88" t="s">
        <v>23</v>
      </c>
      <c r="B94" s="107">
        <v>1555.3</v>
      </c>
      <c r="C94" s="108">
        <v>2704.7</v>
      </c>
      <c r="D94" s="90">
        <f>10+5.9+981.6+112.5+3.5+4.3+3+9.2+59.4+52.3+6.5+0.9+71.3+23+0.6+0.1</f>
        <v>1344.1</v>
      </c>
      <c r="E94" s="92">
        <f>D94/D92*100</f>
        <v>1.0598243692582334</v>
      </c>
      <c r="F94" s="92">
        <f t="shared" si="11"/>
        <v>86.42062624574038</v>
      </c>
      <c r="G94" s="92">
        <f t="shared" si="9"/>
        <v>49.694975413169665</v>
      </c>
      <c r="H94" s="90">
        <f t="shared" si="12"/>
        <v>211.20000000000005</v>
      </c>
      <c r="I94" s="90">
        <f t="shared" si="10"/>
        <v>1360.6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7073.800000000006</v>
      </c>
      <c r="C96" s="108">
        <f>C92-C93-C94-C95</f>
        <v>10726.899999999976</v>
      </c>
      <c r="D96" s="108">
        <f>D92-D93-D94-D95</f>
        <v>4934.600000000011</v>
      </c>
      <c r="E96" s="92">
        <f>D96/D92*100</f>
        <v>3.89093767765917</v>
      </c>
      <c r="F96" s="92">
        <f t="shared" si="11"/>
        <v>69.7588283525122</v>
      </c>
      <c r="G96" s="92">
        <f>D96/C96*100</f>
        <v>46.00210685286544</v>
      </c>
      <c r="H96" s="90">
        <f t="shared" si="12"/>
        <v>2139.1999999999944</v>
      </c>
      <c r="I96" s="90">
        <f>C96-D96</f>
        <v>5792.299999999965</v>
      </c>
    </row>
    <row r="97" spans="1:10" ht="18.75">
      <c r="A97" s="74" t="s">
        <v>10</v>
      </c>
      <c r="B97" s="82">
        <v>69905.1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</f>
        <v>59809.799999999996</v>
      </c>
      <c r="E97" s="73">
        <f>D97/D156*100</f>
        <v>4.215394311691833</v>
      </c>
      <c r="F97" s="75">
        <f t="shared" si="11"/>
        <v>85.55856439658908</v>
      </c>
      <c r="G97" s="72">
        <f>D97/C97*100</f>
        <v>44.77481881521884</v>
      </c>
      <c r="H97" s="76">
        <f t="shared" si="12"/>
        <v>10095.30000000001</v>
      </c>
      <c r="I97" s="78">
        <f>C97-D97</f>
        <v>73769.30000000002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</f>
        <v>9042.9</v>
      </c>
      <c r="E98" s="114">
        <f>D98/D97*100</f>
        <v>15.119428588625944</v>
      </c>
      <c r="F98" s="115">
        <f t="shared" si="11"/>
        <v>82.42623668067341</v>
      </c>
      <c r="G98" s="116">
        <f>D98/C98*100</f>
        <v>55.21842140615267</v>
      </c>
      <c r="H98" s="117">
        <f t="shared" si="12"/>
        <v>1928</v>
      </c>
      <c r="I98" s="106">
        <f>C98-D98</f>
        <v>7333.700000000001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49629.6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</f>
        <v>35339.100000000006</v>
      </c>
      <c r="E104" s="16">
        <f>D104/D156*100</f>
        <v>2.490699536201574</v>
      </c>
      <c r="F104" s="16">
        <f>D104/B104*100</f>
        <v>71.20569176459212</v>
      </c>
      <c r="G104" s="16">
        <f aca="true" t="shared" si="13" ref="G104:G154">D104/C104*100</f>
        <v>47.9113170660282</v>
      </c>
      <c r="H104" s="60">
        <f aca="true" t="shared" si="14" ref="H104:H154">B104-D104</f>
        <v>14290.499999999993</v>
      </c>
      <c r="I104" s="60">
        <f aca="true" t="shared" si="15" ref="I104:I154">C104-D104</f>
        <v>38420.3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</f>
        <v>167.6</v>
      </c>
      <c r="E105" s="101">
        <f>D105/D104*100</f>
        <v>0.4742622194679547</v>
      </c>
      <c r="F105" s="92">
        <f>D105/B105*100</f>
        <v>51.37952176578803</v>
      </c>
      <c r="G105" s="101">
        <f>D105/C105*100</f>
        <v>30.83149374540103</v>
      </c>
      <c r="H105" s="100">
        <f t="shared" si="14"/>
        <v>158.59999999999891</v>
      </c>
      <c r="I105" s="100">
        <f t="shared" si="15"/>
        <v>376</v>
      </c>
    </row>
    <row r="106" spans="1:9" s="128" customFormat="1" ht="18">
      <c r="A106" s="102" t="s">
        <v>46</v>
      </c>
      <c r="B106" s="89">
        <f>47772.3-B64</f>
        <v>44338.200000000004</v>
      </c>
      <c r="C106" s="90">
        <f>65554.9+7.6+15.1-60.1+45.6-3+37.7+7.6-160</f>
        <v>65445.40000000001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</f>
        <v>32105.700000000015</v>
      </c>
      <c r="E106" s="92">
        <f>D106/D104*100</f>
        <v>90.85036121463197</v>
      </c>
      <c r="F106" s="92">
        <f aca="true" t="shared" si="16" ref="F106:F154">D106/B106*100</f>
        <v>72.41092331217779</v>
      </c>
      <c r="G106" s="92">
        <f t="shared" si="13"/>
        <v>49.05722938510577</v>
      </c>
      <c r="H106" s="90">
        <f t="shared" si="14"/>
        <v>12232.499999999989</v>
      </c>
      <c r="I106" s="90">
        <f t="shared" si="15"/>
        <v>33339.7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4965.199999999997</v>
      </c>
      <c r="C108" s="104">
        <f>C104-C105-C106</f>
        <v>7770.399999999994</v>
      </c>
      <c r="D108" s="104">
        <f>D104-D105-D106</f>
        <v>3065.799999999992</v>
      </c>
      <c r="E108" s="105">
        <f>D108/D104*100</f>
        <v>8.67537656590007</v>
      </c>
      <c r="F108" s="105">
        <f t="shared" si="16"/>
        <v>61.745750422943566</v>
      </c>
      <c r="G108" s="105">
        <f t="shared" si="13"/>
        <v>39.454854318953906</v>
      </c>
      <c r="H108" s="106">
        <f t="shared" si="14"/>
        <v>1899.400000000005</v>
      </c>
      <c r="I108" s="106">
        <f t="shared" si="15"/>
        <v>4704.600000000002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389475.79000000004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364235.61978999997</v>
      </c>
      <c r="E109" s="63">
        <f>D109/D156*100</f>
        <v>25.671324093682223</v>
      </c>
      <c r="F109" s="63">
        <f>D109/B109*100</f>
        <v>93.51945079564507</v>
      </c>
      <c r="G109" s="63">
        <f t="shared" si="13"/>
        <v>57.17123004853272</v>
      </c>
      <c r="H109" s="62">
        <f t="shared" si="14"/>
        <v>25240.17021000007</v>
      </c>
      <c r="I109" s="62">
        <f t="shared" si="15"/>
        <v>272860.38021000003</v>
      </c>
      <c r="J109" s="96"/>
    </row>
    <row r="110" spans="1:9" s="128" customFormat="1" ht="37.5">
      <c r="A110" s="143" t="s">
        <v>50</v>
      </c>
      <c r="B110" s="144">
        <f>2815.4-351.7+310.2</f>
        <v>2773.9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</f>
        <v>1676.9999999999998</v>
      </c>
      <c r="E110" s="85">
        <f>D110/D109*100</f>
        <v>0.4604162549963878</v>
      </c>
      <c r="F110" s="85">
        <f t="shared" si="16"/>
        <v>60.45639713039402</v>
      </c>
      <c r="G110" s="85">
        <f t="shared" si="13"/>
        <v>33.649698015530625</v>
      </c>
      <c r="H110" s="86">
        <f t="shared" si="14"/>
        <v>1096.9000000000003</v>
      </c>
      <c r="I110" s="86">
        <f t="shared" si="15"/>
        <v>3306.7</v>
      </c>
    </row>
    <row r="111" spans="1:9" s="128" customFormat="1" ht="18">
      <c r="A111" s="88" t="s">
        <v>23</v>
      </c>
      <c r="B111" s="89">
        <f>1248.1-63.4+87.96</f>
        <v>1272.6599999999999</v>
      </c>
      <c r="C111" s="90">
        <v>2332.2</v>
      </c>
      <c r="D111" s="91">
        <f>2.4+138.5+0.9+33.1+80.9+53.3+1.8+1.1+124.9+24.9+6.2+38.5+59+14.7+33.9+0.6+2.3+35.5+60-0.1</f>
        <v>712.4</v>
      </c>
      <c r="E111" s="92">
        <f>D111/D110*100</f>
        <v>42.480620155038764</v>
      </c>
      <c r="F111" s="92">
        <f t="shared" si="16"/>
        <v>55.97724451149561</v>
      </c>
      <c r="G111" s="92">
        <f t="shared" si="13"/>
        <v>30.54626532887403</v>
      </c>
      <c r="H111" s="90">
        <f t="shared" si="14"/>
        <v>560.2599999999999</v>
      </c>
      <c r="I111" s="90">
        <f t="shared" si="15"/>
        <v>1619.7999999999997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</f>
        <v>3114.2999999999997</v>
      </c>
      <c r="E116" s="85">
        <f>D116/D109*100</f>
        <v>0.8550234603072453</v>
      </c>
      <c r="F116" s="85">
        <f t="shared" si="16"/>
        <v>79.75364285897206</v>
      </c>
      <c r="G116" s="85">
        <f t="shared" si="13"/>
        <v>53.832192491184394</v>
      </c>
      <c r="H116" s="86">
        <f t="shared" si="14"/>
        <v>790.6000000000004</v>
      </c>
      <c r="I116" s="86">
        <f t="shared" si="15"/>
        <v>2670.9</v>
      </c>
      <c r="K116" s="150">
        <f>H124+H143</f>
        <v>522.4999999999998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0.13925052148727965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0.020398883569607403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0.02690566069746333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1" s="96" customFormat="1" ht="37.5">
      <c r="A127" s="145" t="s">
        <v>93</v>
      </c>
      <c r="B127" s="151">
        <f>13006.2-52-504</f>
        <v>12450.2</v>
      </c>
      <c r="C127" s="93">
        <f>6156.2+17413.5-8000</f>
        <v>15569.7</v>
      </c>
      <c r="D127" s="94">
        <f>871.9+408.1+585.9+900.5+901.8+879.7+893+994.8+887.7+852.4+0.1+789.7+988.1+754.9+941.7+788.3</f>
        <v>12438.6</v>
      </c>
      <c r="E127" s="95">
        <f>D127/D109*100</f>
        <v>3.4149872566476267</v>
      </c>
      <c r="F127" s="85">
        <f t="shared" si="16"/>
        <v>99.90682880596296</v>
      </c>
      <c r="G127" s="85">
        <f t="shared" si="13"/>
        <v>79.88978593036474</v>
      </c>
      <c r="H127" s="86">
        <f t="shared" si="14"/>
        <v>11.600000000000364</v>
      </c>
      <c r="I127" s="86">
        <f t="shared" si="15"/>
        <v>3131.1000000000004</v>
      </c>
      <c r="K127" s="87">
        <f>H110+H113+H116+H121+H123+H129+H130+H132+H134+H138+H139+H141+H150+H70+H128</f>
        <v>4123.36538</v>
      </c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696.06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0.0006040046279022381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365.3999999999999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0.0593846368251155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</f>
        <v>912.8000000000001</v>
      </c>
      <c r="E138" s="95">
        <f>D138/D109*100</f>
        <v>0.25060701106780137</v>
      </c>
      <c r="F138" s="85">
        <f t="shared" si="16"/>
        <v>71.49122807017545</v>
      </c>
      <c r="G138" s="85">
        <f t="shared" si="13"/>
        <v>30.79102715466352</v>
      </c>
      <c r="H138" s="86">
        <f t="shared" si="14"/>
        <v>363.9999999999999</v>
      </c>
      <c r="I138" s="86">
        <f t="shared" si="15"/>
        <v>2051.7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</f>
        <v>72.8</v>
      </c>
      <c r="E139" s="95">
        <f>D139/D109*100</f>
        <v>0.019987062232401334</v>
      </c>
      <c r="F139" s="85">
        <f t="shared" si="16"/>
        <v>31.652173913043473</v>
      </c>
      <c r="G139" s="85">
        <f t="shared" si="13"/>
        <v>20.8</v>
      </c>
      <c r="H139" s="86">
        <f t="shared" si="14"/>
        <v>157.2</v>
      </c>
      <c r="I139" s="86">
        <f t="shared" si="15"/>
        <v>277.2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</f>
        <v>4.800000000000001</v>
      </c>
      <c r="E140" s="92"/>
      <c r="F140" s="85">
        <f>D140/B140*100</f>
        <v>6.000000000000001</v>
      </c>
      <c r="G140" s="92">
        <f>D140/C140*100</f>
        <v>4.363636363636364</v>
      </c>
      <c r="H140" s="90">
        <f>B140-D140</f>
        <v>75.2</v>
      </c>
      <c r="I140" s="90">
        <f>C140-D140</f>
        <v>105.2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</f>
        <v>227.93462000000002</v>
      </c>
      <c r="E141" s="95">
        <f>D141/D109*100</f>
        <v>0.06257889333597184</v>
      </c>
      <c r="F141" s="85">
        <f>D141/B141*100</f>
        <v>55.05667149758454</v>
      </c>
      <c r="G141" s="85">
        <f>D141/C141*100</f>
        <v>35.454132835588744</v>
      </c>
      <c r="H141" s="86">
        <f t="shared" si="14"/>
        <v>186.06537999999998</v>
      </c>
      <c r="I141" s="86">
        <f t="shared" si="15"/>
        <v>414.96538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</f>
        <v>198.2</v>
      </c>
      <c r="E142" s="92">
        <f>D142/D141*100</f>
        <v>86.95475921999035</v>
      </c>
      <c r="F142" s="92">
        <f t="shared" si="16"/>
        <v>59.341317365269454</v>
      </c>
      <c r="G142" s="92">
        <f>D142/C142*100</f>
        <v>37.75957325204801</v>
      </c>
      <c r="H142" s="90">
        <f t="shared" si="14"/>
        <v>135.8</v>
      </c>
      <c r="I142" s="90">
        <f t="shared" si="15"/>
        <v>326.7</v>
      </c>
    </row>
    <row r="143" spans="1:9" s="96" customFormat="1" ht="18.75">
      <c r="A143" s="145" t="s">
        <v>94</v>
      </c>
      <c r="B143" s="146">
        <f>1393.9+241.3</f>
        <v>1635.2</v>
      </c>
      <c r="C143" s="93">
        <v>2262.8</v>
      </c>
      <c r="D143" s="94">
        <f>33.6+100.1+61.4+1.9+88.9+76.4+140.9+13.9+60.1+109.3+18.6+51.1+12+15.7+91.6+92.9+151.5+21.4+117.4-12.2+110</f>
        <v>1356.5000000000002</v>
      </c>
      <c r="E143" s="95">
        <f>D143/D109*100</f>
        <v>0.37242376261335736</v>
      </c>
      <c r="F143" s="85">
        <f t="shared" si="16"/>
        <v>82.95621330724072</v>
      </c>
      <c r="G143" s="85">
        <f t="shared" si="13"/>
        <v>59.94785221849037</v>
      </c>
      <c r="H143" s="86">
        <f t="shared" si="14"/>
        <v>278.6999999999998</v>
      </c>
      <c r="I143" s="86">
        <f t="shared" si="15"/>
        <v>906.3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</f>
        <v>1085.9</v>
      </c>
      <c r="E144" s="92">
        <f>D144/D143*100</f>
        <v>80.05160339107998</v>
      </c>
      <c r="F144" s="92">
        <f t="shared" si="16"/>
        <v>83.02622524657849</v>
      </c>
      <c r="G144" s="92">
        <f t="shared" si="13"/>
        <v>58.15036949769734</v>
      </c>
      <c r="H144" s="90">
        <f t="shared" si="14"/>
        <v>222</v>
      </c>
      <c r="I144" s="90">
        <f t="shared" si="15"/>
        <v>781.5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</f>
        <v>27.000000000000007</v>
      </c>
      <c r="E145" s="92">
        <f>D145/D143*100</f>
        <v>1.9904165130851459</v>
      </c>
      <c r="F145" s="92">
        <f t="shared" si="16"/>
        <v>90.90909090909093</v>
      </c>
      <c r="G145" s="92">
        <f>D145/C145*100</f>
        <v>56.250000000000014</v>
      </c>
      <c r="H145" s="90">
        <f t="shared" si="14"/>
        <v>2.6999999999999957</v>
      </c>
      <c r="I145" s="90">
        <f t="shared" si="15"/>
        <v>20.999999999999993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0.26384020337002306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109267+4158.2+817.2+2596.9+9182.4</f>
        <v>126021.69999999998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</f>
        <v>114171.1</v>
      </c>
      <c r="E148" s="95">
        <f>D148/D109*100</f>
        <v>31.345396714858737</v>
      </c>
      <c r="F148" s="85">
        <f t="shared" si="16"/>
        <v>90.59638141685124</v>
      </c>
      <c r="G148" s="85">
        <f t="shared" si="13"/>
        <v>77.581442061824</v>
      </c>
      <c r="H148" s="86">
        <f t="shared" si="14"/>
        <v>11850.599999999977</v>
      </c>
      <c r="I148" s="86">
        <f t="shared" si="15"/>
        <v>32991.79999999999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30</v>
      </c>
      <c r="C150" s="93">
        <v>50</v>
      </c>
      <c r="D150" s="94">
        <f>1+0.7+0.3+0.3+0.3+0.3</f>
        <v>2.8999999999999995</v>
      </c>
      <c r="E150" s="95">
        <f>D150/D111*100</f>
        <v>0.40707467714766976</v>
      </c>
      <c r="F150" s="85">
        <f>D150/B150*100</f>
        <v>9.666666666666664</v>
      </c>
      <c r="G150" s="85">
        <f>D150/C150*100</f>
        <v>5.799999999999999</v>
      </c>
      <c r="H150" s="86">
        <f>B150-D150</f>
        <v>27.1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0.015182479964997164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7865.8+504+2875.7</f>
        <v>11245.5</v>
      </c>
      <c r="C152" s="93">
        <f>509.5+13731.5</f>
        <v>14241</v>
      </c>
      <c r="D152" s="94">
        <f>469.6+898.6+871.8+55+430.7+600.4+36+430.7-0.1+542+60.6+1510.5+423.8+77.7+719.5+23.4+379.6+98.9+504</f>
        <v>8132.7</v>
      </c>
      <c r="E152" s="95">
        <f>D152/D109*100</f>
        <v>2.232812926063878</v>
      </c>
      <c r="F152" s="85">
        <f t="shared" si="16"/>
        <v>72.31959450446845</v>
      </c>
      <c r="G152" s="85">
        <f t="shared" si="13"/>
        <v>57.107646934906256</v>
      </c>
      <c r="H152" s="86">
        <f t="shared" si="14"/>
        <v>3112.8</v>
      </c>
      <c r="I152" s="86">
        <f t="shared" si="15"/>
        <v>6108.3</v>
      </c>
    </row>
    <row r="153" spans="1:9" s="96" customFormat="1" ht="19.5" customHeight="1">
      <c r="A153" s="145" t="s">
        <v>48</v>
      </c>
      <c r="B153" s="146">
        <f>131884.3+164.1+400-3215.3+0.1-117.2-2082.9+700+1434.2+51424.69</f>
        <v>180591.99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+46081.7</f>
        <v>180591.88516999997</v>
      </c>
      <c r="E153" s="95">
        <f>D153/D109*100</f>
        <v>49.581061092849794</v>
      </c>
      <c r="F153" s="85">
        <f t="shared" si="16"/>
        <v>99.99994195202122</v>
      </c>
      <c r="G153" s="85">
        <f t="shared" si="13"/>
        <v>48.86954605025129</v>
      </c>
      <c r="H153" s="86">
        <f t="shared" si="14"/>
        <v>0.10483000002568588</v>
      </c>
      <c r="I153" s="86">
        <f>C153-D153</f>
        <v>188946.81483000005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</f>
        <v>39622.8</v>
      </c>
      <c r="E154" s="95">
        <f>D154/D109*100</f>
        <v>10.87834298656582</v>
      </c>
      <c r="F154" s="85">
        <f t="shared" si="16"/>
        <v>87.5</v>
      </c>
      <c r="G154" s="85">
        <f t="shared" si="13"/>
        <v>58.33316157526684</v>
      </c>
      <c r="H154" s="86">
        <f t="shared" si="14"/>
        <v>5660.4000000000015</v>
      </c>
      <c r="I154" s="86">
        <f t="shared" si="15"/>
        <v>28302.199999999997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400276.01979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1650737.1900000002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1418842.3567899999</v>
      </c>
      <c r="E156" s="25">
        <v>100</v>
      </c>
      <c r="F156" s="3">
        <f>D156/B156*100</f>
        <v>85.95204405554101</v>
      </c>
      <c r="G156" s="3">
        <f aca="true" t="shared" si="17" ref="G156:G162">D156/C156*100</f>
        <v>56.57305424646884</v>
      </c>
      <c r="H156" s="36">
        <f>B156-D156</f>
        <v>231894.8332100003</v>
      </c>
      <c r="I156" s="36">
        <f aca="true" t="shared" si="18" ref="I156:I162">C156-D156</f>
        <v>1089140.2432100002</v>
      </c>
      <c r="K156" s="129">
        <f>D156-114199.9-202905.8-214631.3-204053.8-222765.5+11.7-231911.7</f>
        <v>228386.05678999983</v>
      </c>
    </row>
    <row r="157" spans="1:9" ht="18.75">
      <c r="A157" s="15" t="s">
        <v>5</v>
      </c>
      <c r="B157" s="47">
        <f>B8+B20+B34+B53+B61+B93+B117+B122+B47+B144+B135+B105</f>
        <v>690315.1</v>
      </c>
      <c r="C157" s="47">
        <f>C8+C20+C34+C53+C61+C93+C117+C122+C47+C144+C135+C105</f>
        <v>995482.1</v>
      </c>
      <c r="D157" s="47">
        <f>D8+D20+D34+D53+D61+D93+D117+D122+D47+D144+D135+D105</f>
        <v>602740.4</v>
      </c>
      <c r="E157" s="6">
        <f>D157/D156*100</f>
        <v>42.481139438467615</v>
      </c>
      <c r="F157" s="6">
        <f aca="true" t="shared" si="19" ref="F157:F162">D157/B157*100</f>
        <v>87.31380785383371</v>
      </c>
      <c r="G157" s="6">
        <f t="shared" si="17"/>
        <v>60.54758794758841</v>
      </c>
      <c r="H157" s="48">
        <f aca="true" t="shared" si="20" ref="H157:H162">B157-D157</f>
        <v>87574.69999999995</v>
      </c>
      <c r="I157" s="57">
        <f t="shared" si="18"/>
        <v>392741.69999999995</v>
      </c>
    </row>
    <row r="158" spans="1:9" ht="18.75">
      <c r="A158" s="15" t="s">
        <v>0</v>
      </c>
      <c r="B158" s="86">
        <f>B11+B23+B36+B56+B63+B94+B50+B145+B111+B114+B98+B142+B131</f>
        <v>78827.45999999999</v>
      </c>
      <c r="C158" s="86">
        <f>C11+C23+C36+C56+C63+C94+C50+C145+C111+C114+C98+C142+C131</f>
        <v>125217.3</v>
      </c>
      <c r="D158" s="86">
        <f>D11+D23+D36+D56+D63+D94+D50+D145+D111+D114+D98+D142+D131</f>
        <v>63452.89999999997</v>
      </c>
      <c r="E158" s="6">
        <f>D158/D156*100</f>
        <v>4.472159975795783</v>
      </c>
      <c r="F158" s="6">
        <f t="shared" si="19"/>
        <v>80.49593377739176</v>
      </c>
      <c r="G158" s="6">
        <f t="shared" si="17"/>
        <v>50.67422792218006</v>
      </c>
      <c r="H158" s="48">
        <f>B158-D158</f>
        <v>15374.56000000002</v>
      </c>
      <c r="I158" s="57">
        <f t="shared" si="18"/>
        <v>61764.40000000003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27072.5</v>
      </c>
      <c r="E159" s="6">
        <f>D159/D156*100</f>
        <v>1.9080696224243712</v>
      </c>
      <c r="F159" s="6">
        <f t="shared" si="19"/>
        <v>85.27228229542997</v>
      </c>
      <c r="G159" s="6">
        <f t="shared" si="17"/>
        <v>56.28062458032501</v>
      </c>
      <c r="H159" s="48">
        <f t="shared" si="20"/>
        <v>4675.800000000003</v>
      </c>
      <c r="I159" s="57">
        <f t="shared" si="18"/>
        <v>21030.200000000004</v>
      </c>
    </row>
    <row r="160" spans="1:9" ht="21" customHeight="1">
      <c r="A160" s="15" t="s">
        <v>12</v>
      </c>
      <c r="B160" s="135">
        <f>B12+B24+B106+B64+B38+B95+B133+B57+B140+B120+B44+B73</f>
        <v>60031</v>
      </c>
      <c r="C160" s="135">
        <f>C12+C24+C106+C64+C38+C95+C133+C57+C140+C120+C44+C73</f>
        <v>87440.30000000002</v>
      </c>
      <c r="D160" s="135">
        <f>D12+D24+D106+D64+D38+D95+D133+D57+D140+D120+D44+D73</f>
        <v>44508.80000000001</v>
      </c>
      <c r="E160" s="6">
        <f>D160/D156*100</f>
        <v>3.136979932055107</v>
      </c>
      <c r="F160" s="6">
        <f>D160/B160*100</f>
        <v>74.14302610318005</v>
      </c>
      <c r="G160" s="6">
        <f t="shared" si="17"/>
        <v>50.901929659436206</v>
      </c>
      <c r="H160" s="48">
        <f>B160-D160</f>
        <v>15522.19999999999</v>
      </c>
      <c r="I160" s="57">
        <f t="shared" si="18"/>
        <v>42931.50000000001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0.002713479747468401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789762.7300000002</v>
      </c>
      <c r="C162" s="59">
        <f>C156-C157-C158-C159-C160-C161</f>
        <v>1251617.3</v>
      </c>
      <c r="D162" s="59">
        <f>D156-D157-D158-D159-D160-D161</f>
        <v>681029.2567899998</v>
      </c>
      <c r="E162" s="28">
        <f>D162/D156*100</f>
        <v>47.99893755150965</v>
      </c>
      <c r="F162" s="28">
        <f t="shared" si="19"/>
        <v>86.23213414869547</v>
      </c>
      <c r="G162" s="28">
        <f t="shared" si="17"/>
        <v>54.41194019849356</v>
      </c>
      <c r="H162" s="80">
        <f t="shared" si="20"/>
        <v>108733.47321000043</v>
      </c>
      <c r="I162" s="80">
        <f t="shared" si="18"/>
        <v>570588.0432100003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1418842.3567899999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1418842.3567899999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2019-08-02T13:05:26Z</cp:lastPrinted>
  <dcterms:created xsi:type="dcterms:W3CDTF">2000-06-20T04:48:00Z</dcterms:created>
  <dcterms:modified xsi:type="dcterms:W3CDTF">2019-08-05T06:18:54Z</dcterms:modified>
  <cp:category/>
  <cp:version/>
  <cp:contentType/>
  <cp:contentStatus/>
</cp:coreProperties>
</file>